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mgotiashvili\Desktop\2019\საშტატო\"/>
    </mc:Choice>
  </mc:AlternateContent>
  <bookViews>
    <workbookView xWindow="0" yWindow="0" windowWidth="28800" windowHeight="11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1" l="1"/>
  <c r="G63" i="1"/>
  <c r="E63" i="1"/>
  <c r="D63" i="1"/>
  <c r="D45" i="1"/>
  <c r="G44" i="1"/>
  <c r="G46" i="1"/>
  <c r="G48" i="1"/>
  <c r="G52" i="1"/>
  <c r="G53" i="1"/>
  <c r="G54" i="1"/>
  <c r="G56" i="1"/>
  <c r="G57" i="1"/>
  <c r="G58" i="1"/>
  <c r="G59" i="1"/>
  <c r="G60" i="1"/>
  <c r="G61" i="1"/>
  <c r="G43" i="1"/>
  <c r="F43" i="1"/>
  <c r="G38" i="1"/>
  <c r="G39" i="1"/>
  <c r="G40" i="1"/>
  <c r="G42" i="1"/>
  <c r="E38" i="1"/>
  <c r="E39" i="1"/>
  <c r="E40" i="1"/>
  <c r="E41" i="1"/>
  <c r="G41" i="1" s="1"/>
  <c r="E42" i="1"/>
  <c r="E43" i="1"/>
  <c r="E44" i="1"/>
  <c r="E45" i="1"/>
  <c r="G45" i="1" s="1"/>
  <c r="E46" i="1"/>
  <c r="E47" i="1"/>
  <c r="G47" i="1" s="1"/>
  <c r="E48" i="1"/>
  <c r="E49" i="1"/>
  <c r="G49" i="1" s="1"/>
  <c r="E50" i="1"/>
  <c r="G50" i="1" s="1"/>
  <c r="E51" i="1"/>
  <c r="G51" i="1" s="1"/>
  <c r="E52" i="1"/>
  <c r="E53" i="1"/>
  <c r="E54" i="1"/>
  <c r="E55" i="1"/>
  <c r="G55" i="1" s="1"/>
  <c r="E56" i="1"/>
  <c r="E57" i="1"/>
  <c r="E58" i="1"/>
  <c r="E59" i="1"/>
  <c r="E60" i="1"/>
  <c r="E61" i="1"/>
  <c r="E62" i="1"/>
  <c r="G62" i="1" s="1"/>
  <c r="G37" i="1"/>
  <c r="E37" i="1"/>
  <c r="L16" i="1"/>
  <c r="I15" i="1"/>
  <c r="K16" i="1"/>
  <c r="I6" i="1"/>
  <c r="I51" i="1" l="1"/>
  <c r="I30" i="1" l="1"/>
  <c r="D31" i="1"/>
  <c r="D25" i="1" l="1"/>
  <c r="I27" i="1" l="1"/>
  <c r="D28" i="1"/>
  <c r="D7" i="1"/>
  <c r="A52" i="1"/>
  <c r="D19" i="1"/>
  <c r="D22" i="1"/>
  <c r="E66" i="1" l="1"/>
  <c r="F66" i="1" s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7" i="1"/>
  <c r="H6" i="1"/>
  <c r="G8" i="1"/>
  <c r="G9" i="1"/>
  <c r="G10" i="1"/>
  <c r="G11" i="1"/>
  <c r="G13" i="1"/>
  <c r="G14" i="1"/>
  <c r="G15" i="1"/>
  <c r="G17" i="1"/>
  <c r="G20" i="1"/>
  <c r="G23" i="1"/>
  <c r="G26" i="1"/>
  <c r="G27" i="1"/>
  <c r="G29" i="1"/>
  <c r="G31" i="1"/>
  <c r="H9" i="1"/>
  <c r="G6" i="1"/>
  <c r="E7" i="1"/>
  <c r="G7" i="1" s="1"/>
  <c r="E8" i="1"/>
  <c r="E9" i="1"/>
  <c r="E10" i="1"/>
  <c r="E11" i="1"/>
  <c r="E12" i="1"/>
  <c r="G12" i="1" s="1"/>
  <c r="E13" i="1"/>
  <c r="E14" i="1"/>
  <c r="E15" i="1"/>
  <c r="E16" i="1"/>
  <c r="G16" i="1" s="1"/>
  <c r="E17" i="1"/>
  <c r="E18" i="1"/>
  <c r="G18" i="1" s="1"/>
  <c r="E19" i="1"/>
  <c r="G19" i="1" s="1"/>
  <c r="E20" i="1"/>
  <c r="E21" i="1"/>
  <c r="G21" i="1" s="1"/>
  <c r="E22" i="1"/>
  <c r="G22" i="1" s="1"/>
  <c r="E23" i="1"/>
  <c r="E24" i="1"/>
  <c r="G24" i="1" s="1"/>
  <c r="E25" i="1"/>
  <c r="G25" i="1" s="1"/>
  <c r="E26" i="1"/>
  <c r="E27" i="1"/>
  <c r="E28" i="1"/>
  <c r="G28" i="1" s="1"/>
  <c r="E29" i="1"/>
  <c r="E30" i="1"/>
  <c r="G30" i="1" s="1"/>
  <c r="G33" i="1" s="1"/>
  <c r="E32" i="1"/>
  <c r="G32" i="1" s="1"/>
  <c r="E33" i="1"/>
  <c r="E34" i="1"/>
  <c r="E6" i="1"/>
  <c r="H34" i="1" l="1"/>
  <c r="H33" i="1"/>
  <c r="G34" i="1"/>
</calcChain>
</file>

<file path=xl/comments1.xml><?xml version="1.0" encoding="utf-8"?>
<comments xmlns="http://schemas.openxmlformats.org/spreadsheetml/2006/main">
  <authors>
    <author>Maia Gotiashvili</author>
  </authors>
  <commentList>
    <comment ref="D7" authorId="0" shapeId="0">
      <text>
        <r>
          <rPr>
            <b/>
            <sz val="9"/>
            <color indexed="81"/>
            <rFont val="Tahoma"/>
            <family val="2"/>
            <charset val="204"/>
          </rPr>
          <t>Maia Gotiashvili:</t>
        </r>
        <r>
          <rPr>
            <sz val="9"/>
            <color indexed="81"/>
            <rFont val="Tahoma"/>
            <family val="2"/>
            <charset val="204"/>
          </rPr>
          <t xml:space="preserve">
86050 ლარი გაიცა 104 კაცზე, 10-ვაკანსია საშუალოდ 1000 ლარიანი = 96050
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  <charset val="204"/>
          </rPr>
          <t>Maia Gotiashvili:</t>
        </r>
        <r>
          <rPr>
            <sz val="9"/>
            <color indexed="81"/>
            <rFont val="Tahoma"/>
            <family val="2"/>
            <charset val="204"/>
          </rPr>
          <t xml:space="preserve">
ბიულეტენის, დეკრეტის გათვალისწინებიტ
</t>
        </r>
      </text>
    </comment>
  </commentList>
</comments>
</file>

<file path=xl/sharedStrings.xml><?xml version="1.0" encoding="utf-8"?>
<sst xmlns="http://schemas.openxmlformats.org/spreadsheetml/2006/main" count="74" uniqueCount="56">
  <si>
    <t xml:space="preserve">27 01 01  </t>
  </si>
  <si>
    <t>შტატიანი</t>
  </si>
  <si>
    <t>შტატგარეშე</t>
  </si>
  <si>
    <t>27 01 02</t>
  </si>
  <si>
    <t>27 01 03</t>
  </si>
  <si>
    <t>27 01 04</t>
  </si>
  <si>
    <t>27 01 05</t>
  </si>
  <si>
    <t>27 01 06</t>
  </si>
  <si>
    <t>27 01 07</t>
  </si>
  <si>
    <t>27 01 08</t>
  </si>
  <si>
    <t>27 01 09</t>
  </si>
  <si>
    <t xml:space="preserve">რაოდენობა </t>
  </si>
  <si>
    <t>თვის სარგო</t>
  </si>
  <si>
    <t>წლიური ანაზღაურება</t>
  </si>
  <si>
    <t>ს უ ლ</t>
  </si>
  <si>
    <t>კანონით</t>
  </si>
  <si>
    <t>დასაქმების პროგრამების დეპარტამენტი</t>
  </si>
  <si>
    <t>საპენსიო შენატანი (ანაზღაურებით)</t>
  </si>
  <si>
    <t>საპენსიო შენატანი (კანონით)</t>
  </si>
  <si>
    <t>მოსალოდნელი - 2020</t>
  </si>
  <si>
    <t>27 02 02</t>
  </si>
  <si>
    <t>27 02 05</t>
  </si>
  <si>
    <t>27 03 02 04</t>
  </si>
  <si>
    <t>27 03 02 05</t>
  </si>
  <si>
    <t>27 03 02 06</t>
  </si>
  <si>
    <t>ტუბი</t>
  </si>
  <si>
    <t>უსაფრტხო სისხლი</t>
  </si>
  <si>
    <t>საზოგადოებრივი ჯანდ</t>
  </si>
  <si>
    <t>27 03 02 11</t>
  </si>
  <si>
    <t>C</t>
  </si>
  <si>
    <t>27 03 03 07</t>
  </si>
  <si>
    <t>სასწრაფო</t>
  </si>
  <si>
    <t>27 03 03 08</t>
  </si>
  <si>
    <t>სოფლის ექ</t>
  </si>
  <si>
    <t>27 03 01</t>
  </si>
  <si>
    <t>საყოველთაო</t>
  </si>
  <si>
    <t>27 03 02 01</t>
  </si>
  <si>
    <t>სკრინინგ</t>
  </si>
  <si>
    <t>27 03 03 11</t>
  </si>
  <si>
    <t>ქრონიკული</t>
  </si>
  <si>
    <t>აღჭურვა</t>
  </si>
  <si>
    <t>27 04</t>
  </si>
  <si>
    <t>27 05</t>
  </si>
  <si>
    <t>შტატით 18</t>
  </si>
  <si>
    <t>შტატგარეშე 51</t>
  </si>
  <si>
    <t>20 - 5500</t>
  </si>
  <si>
    <t>ინსპექ - 40 დასაქ - 51</t>
  </si>
  <si>
    <t>საპენსიო სქემაში შენატანი - 2020</t>
  </si>
  <si>
    <t>???</t>
  </si>
  <si>
    <t>NCDC+saagento</t>
  </si>
  <si>
    <t>შრომა სულ</t>
  </si>
  <si>
    <t>27 05 01</t>
  </si>
  <si>
    <t>27 05 02</t>
  </si>
  <si>
    <t>სულ შრომა</t>
  </si>
  <si>
    <t>სოც დახმ.</t>
  </si>
  <si>
    <t>ტრეფიკინგი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</si>
</sst>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1"/>
      <name val="Sylfaen"/>
      <family val="1"/>
      <charset val="204"/>
    </font>
    <font>
      <b/>
      <sz val="12"/>
      <name val="Calibri"/>
      <family val="2"/>
      <scheme val="minor"/>
    </font>
    <font>
      <b/>
      <i/>
      <u/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6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2" xfId="0" applyBorder="1"/>
    <xf numFmtId="0" fontId="0" fillId="0" borderId="3" xfId="0" applyBorder="1"/>
    <xf numFmtId="2" fontId="0" fillId="0" borderId="3" xfId="0" applyNumberFormat="1" applyBorder="1" applyAlignment="1">
      <alignment wrapText="1"/>
    </xf>
    <xf numFmtId="0" fontId="3" fillId="0" borderId="5" xfId="0" applyFont="1" applyBorder="1"/>
    <xf numFmtId="0" fontId="0" fillId="0" borderId="5" xfId="0" applyBorder="1" applyAlignment="1">
      <alignment horizontal="right"/>
    </xf>
    <xf numFmtId="0" fontId="4" fillId="0" borderId="5" xfId="0" applyFont="1" applyBorder="1"/>
    <xf numFmtId="0" fontId="0" fillId="0" borderId="8" xfId="0" applyBorder="1"/>
    <xf numFmtId="2" fontId="0" fillId="0" borderId="4" xfId="0" applyNumberFormat="1" applyFill="1" applyBorder="1" applyAlignment="1">
      <alignment wrapText="1"/>
    </xf>
    <xf numFmtId="0" fontId="6" fillId="2" borderId="10" xfId="2" applyFont="1" applyFill="1" applyBorder="1" applyAlignment="1">
      <alignment horizontal="left"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5" xfId="0" applyBorder="1"/>
    <xf numFmtId="0" fontId="7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3" fontId="2" fillId="0" borderId="1" xfId="1" applyFont="1" applyBorder="1"/>
    <xf numFmtId="0" fontId="9" fillId="0" borderId="6" xfId="0" applyFont="1" applyBorder="1"/>
    <xf numFmtId="43" fontId="9" fillId="0" borderId="6" xfId="1" applyFont="1" applyBorder="1"/>
    <xf numFmtId="0" fontId="2" fillId="0" borderId="0" xfId="0" applyFont="1"/>
    <xf numFmtId="43" fontId="9" fillId="0" borderId="9" xfId="1" applyFont="1" applyBorder="1"/>
    <xf numFmtId="164" fontId="0" fillId="0" borderId="1" xfId="1" applyNumberFormat="1" applyFont="1" applyBorder="1"/>
    <xf numFmtId="0" fontId="8" fillId="0" borderId="0" xfId="0" applyFont="1" applyAlignment="1">
      <alignment horizontal="center"/>
    </xf>
    <xf numFmtId="43" fontId="0" fillId="0" borderId="0" xfId="0" applyNumberFormat="1"/>
    <xf numFmtId="43" fontId="0" fillId="0" borderId="0" xfId="1" applyFont="1"/>
    <xf numFmtId="164" fontId="9" fillId="0" borderId="6" xfId="1" applyNumberFormat="1" applyFont="1" applyBorder="1"/>
    <xf numFmtId="43" fontId="0" fillId="4" borderId="1" xfId="1" applyFont="1" applyFill="1" applyBorder="1"/>
    <xf numFmtId="0" fontId="0" fillId="0" borderId="0" xfId="0" applyBorder="1"/>
    <xf numFmtId="43" fontId="0" fillId="0" borderId="0" xfId="1" applyFont="1" applyBorder="1"/>
    <xf numFmtId="43" fontId="9" fillId="0" borderId="0" xfId="1" applyFont="1" applyBorder="1"/>
    <xf numFmtId="43" fontId="0" fillId="0" borderId="1" xfId="0" applyNumberFormat="1" applyBorder="1"/>
    <xf numFmtId="0" fontId="0" fillId="0" borderId="7" xfId="0" applyFill="1" applyBorder="1"/>
    <xf numFmtId="0" fontId="0" fillId="0" borderId="8" xfId="0" applyFill="1" applyBorder="1"/>
    <xf numFmtId="43" fontId="0" fillId="0" borderId="8" xfId="1" applyFont="1" applyBorder="1"/>
  </cellXfs>
  <cellStyles count="3">
    <cellStyle name="Comma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66"/>
  <sheetViews>
    <sheetView tabSelected="1" workbookViewId="0">
      <selection activeCell="A66" sqref="A66:XFD66"/>
    </sheetView>
  </sheetViews>
  <sheetFormatPr defaultRowHeight="15" x14ac:dyDescent="0.25"/>
  <cols>
    <col min="1" max="1" width="13" customWidth="1"/>
    <col min="2" max="2" width="19.140625" customWidth="1"/>
    <col min="3" max="3" width="13.140625" customWidth="1"/>
    <col min="4" max="4" width="15.140625" customWidth="1"/>
    <col min="5" max="6" width="17" customWidth="1"/>
    <col min="7" max="7" width="14.140625" customWidth="1"/>
    <col min="8" max="8" width="15.28515625" customWidth="1"/>
    <col min="9" max="9" width="14.140625" customWidth="1"/>
    <col min="11" max="11" width="9.5703125" bestFit="1" customWidth="1"/>
    <col min="12" max="12" width="13.28515625" bestFit="1" customWidth="1"/>
  </cols>
  <sheetData>
    <row r="2" spans="2:12" ht="18.75" x14ac:dyDescent="0.3">
      <c r="C2" s="24" t="s">
        <v>47</v>
      </c>
      <c r="D2" s="24"/>
      <c r="E2" s="24"/>
      <c r="F2" s="24"/>
      <c r="G2" s="24"/>
    </row>
    <row r="3" spans="2:12" ht="15.75" thickBot="1" x14ac:dyDescent="0.3"/>
    <row r="4" spans="2:12" ht="60" x14ac:dyDescent="0.25">
      <c r="B4" s="3"/>
      <c r="C4" s="4" t="s">
        <v>11</v>
      </c>
      <c r="D4" s="4" t="s">
        <v>12</v>
      </c>
      <c r="E4" s="5" t="s">
        <v>13</v>
      </c>
      <c r="F4" s="5" t="s">
        <v>15</v>
      </c>
      <c r="G4" s="5" t="s">
        <v>17</v>
      </c>
      <c r="H4" s="5" t="s">
        <v>18</v>
      </c>
      <c r="I4" s="10" t="s">
        <v>19</v>
      </c>
    </row>
    <row r="5" spans="2:12" x14ac:dyDescent="0.25">
      <c r="B5" s="6" t="s">
        <v>0</v>
      </c>
      <c r="C5" s="1"/>
      <c r="D5" s="1"/>
      <c r="E5" s="1"/>
      <c r="F5" s="1"/>
      <c r="G5" s="1"/>
      <c r="H5" s="1"/>
      <c r="I5" s="19"/>
    </row>
    <row r="6" spans="2:12" x14ac:dyDescent="0.25">
      <c r="B6" s="7" t="s">
        <v>1</v>
      </c>
      <c r="C6" s="1">
        <v>235</v>
      </c>
      <c r="D6" s="2">
        <v>446540</v>
      </c>
      <c r="E6" s="2">
        <f>D6*12</f>
        <v>5358480</v>
      </c>
      <c r="F6" s="2">
        <v>5400000</v>
      </c>
      <c r="G6" s="2">
        <f>E6*2%</f>
        <v>107169.60000000001</v>
      </c>
      <c r="H6" s="32">
        <f>F6*2%</f>
        <v>108000</v>
      </c>
      <c r="I6" s="20">
        <f>108000+23000</f>
        <v>131000</v>
      </c>
    </row>
    <row r="7" spans="2:12" x14ac:dyDescent="0.25">
      <c r="B7" s="7" t="s">
        <v>2</v>
      </c>
      <c r="C7" s="1">
        <v>114</v>
      </c>
      <c r="D7" s="2">
        <f>86050+10000</f>
        <v>96050</v>
      </c>
      <c r="E7" s="2">
        <f t="shared" ref="E7:E34" si="0">D7*12</f>
        <v>1152600</v>
      </c>
      <c r="F7" s="2"/>
      <c r="G7" s="2">
        <f t="shared" ref="G7:G32" si="1">E7*2%</f>
        <v>23052</v>
      </c>
      <c r="H7" s="32">
        <f>F7*2%</f>
        <v>0</v>
      </c>
      <c r="I7" s="20"/>
    </row>
    <row r="8" spans="2:12" x14ac:dyDescent="0.25">
      <c r="B8" s="6" t="s">
        <v>3</v>
      </c>
      <c r="C8" s="1"/>
      <c r="D8" s="2"/>
      <c r="E8" s="2">
        <f t="shared" si="0"/>
        <v>0</v>
      </c>
      <c r="F8" s="2"/>
      <c r="G8" s="2">
        <f t="shared" si="1"/>
        <v>0</v>
      </c>
      <c r="H8" s="1"/>
      <c r="I8" s="20"/>
    </row>
    <row r="9" spans="2:12" x14ac:dyDescent="0.25">
      <c r="B9" s="7" t="s">
        <v>1</v>
      </c>
      <c r="C9" s="1">
        <v>98</v>
      </c>
      <c r="D9" s="2">
        <v>149550</v>
      </c>
      <c r="E9" s="2">
        <f t="shared" si="0"/>
        <v>1794600</v>
      </c>
      <c r="F9" s="2">
        <v>2285000</v>
      </c>
      <c r="G9" s="2">
        <f t="shared" si="1"/>
        <v>35892</v>
      </c>
      <c r="H9" s="32">
        <f>F9*2%</f>
        <v>45700</v>
      </c>
      <c r="I9" s="20">
        <v>45700</v>
      </c>
    </row>
    <row r="10" spans="2:12" x14ac:dyDescent="0.25">
      <c r="B10" s="7" t="s">
        <v>2</v>
      </c>
      <c r="C10" s="1">
        <v>18</v>
      </c>
      <c r="D10" s="2"/>
      <c r="E10" s="2">
        <f t="shared" si="0"/>
        <v>0</v>
      </c>
      <c r="F10" s="2"/>
      <c r="G10" s="2">
        <f t="shared" si="1"/>
        <v>0</v>
      </c>
      <c r="H10" s="32">
        <f t="shared" ref="H10:H32" si="2">F10*2%</f>
        <v>0</v>
      </c>
      <c r="I10" s="20"/>
    </row>
    <row r="11" spans="2:12" x14ac:dyDescent="0.25">
      <c r="B11" s="6" t="s">
        <v>4</v>
      </c>
      <c r="C11" s="1"/>
      <c r="D11" s="2"/>
      <c r="E11" s="2">
        <f t="shared" si="0"/>
        <v>0</v>
      </c>
      <c r="F11" s="2"/>
      <c r="G11" s="2">
        <f t="shared" si="1"/>
        <v>0</v>
      </c>
      <c r="H11" s="32">
        <f t="shared" si="2"/>
        <v>0</v>
      </c>
      <c r="I11" s="20"/>
    </row>
    <row r="12" spans="2:12" x14ac:dyDescent="0.25">
      <c r="B12" s="7" t="s">
        <v>1</v>
      </c>
      <c r="C12" s="1">
        <v>302</v>
      </c>
      <c r="D12" s="2">
        <v>292000</v>
      </c>
      <c r="E12" s="2">
        <f t="shared" si="0"/>
        <v>3504000</v>
      </c>
      <c r="F12" s="2">
        <v>3508000</v>
      </c>
      <c r="G12" s="2">
        <f t="shared" si="1"/>
        <v>70080</v>
      </c>
      <c r="H12" s="32">
        <f t="shared" si="2"/>
        <v>70160</v>
      </c>
      <c r="I12" s="20">
        <v>80000</v>
      </c>
    </row>
    <row r="13" spans="2:12" x14ac:dyDescent="0.25">
      <c r="B13" s="7" t="s">
        <v>2</v>
      </c>
      <c r="C13" s="1">
        <v>44</v>
      </c>
      <c r="D13" s="2"/>
      <c r="E13" s="2">
        <f t="shared" si="0"/>
        <v>0</v>
      </c>
      <c r="F13" s="2">
        <v>500000</v>
      </c>
      <c r="G13" s="2">
        <f t="shared" si="1"/>
        <v>0</v>
      </c>
      <c r="H13" s="32">
        <f t="shared" si="2"/>
        <v>10000</v>
      </c>
      <c r="I13" s="20"/>
    </row>
    <row r="14" spans="2:12" x14ac:dyDescent="0.25">
      <c r="B14" s="6" t="s">
        <v>5</v>
      </c>
      <c r="C14" s="1"/>
      <c r="D14" s="2"/>
      <c r="E14" s="2">
        <f t="shared" si="0"/>
        <v>0</v>
      </c>
      <c r="F14" s="2"/>
      <c r="G14" s="2">
        <f t="shared" si="1"/>
        <v>0</v>
      </c>
      <c r="H14" s="32">
        <f t="shared" si="2"/>
        <v>0</v>
      </c>
      <c r="I14" s="20"/>
    </row>
    <row r="15" spans="2:12" x14ac:dyDescent="0.25">
      <c r="B15" s="7" t="s">
        <v>1</v>
      </c>
      <c r="C15" s="1">
        <v>1770</v>
      </c>
      <c r="D15" s="2">
        <v>1563900</v>
      </c>
      <c r="E15" s="2">
        <f t="shared" si="0"/>
        <v>18766800</v>
      </c>
      <c r="F15" s="2">
        <v>18976000</v>
      </c>
      <c r="G15" s="2">
        <f t="shared" si="1"/>
        <v>375336</v>
      </c>
      <c r="H15" s="32">
        <f t="shared" si="2"/>
        <v>379520</v>
      </c>
      <c r="I15" s="20">
        <f>380000+30000</f>
        <v>410000</v>
      </c>
    </row>
    <row r="16" spans="2:12" x14ac:dyDescent="0.25">
      <c r="B16" s="7" t="s">
        <v>2</v>
      </c>
      <c r="C16" s="1">
        <v>300</v>
      </c>
      <c r="D16" s="2">
        <v>117356</v>
      </c>
      <c r="E16" s="2">
        <f t="shared" si="0"/>
        <v>1408272</v>
      </c>
      <c r="F16" s="2"/>
      <c r="G16" s="2">
        <f t="shared" si="1"/>
        <v>28165.440000000002</v>
      </c>
      <c r="H16" s="32">
        <f t="shared" si="2"/>
        <v>0</v>
      </c>
      <c r="I16" s="20"/>
      <c r="K16" s="25">
        <f>D16*2%</f>
        <v>2347.12</v>
      </c>
      <c r="L16" s="26">
        <f>300*1000*12</f>
        <v>3600000</v>
      </c>
    </row>
    <row r="17" spans="2:9" x14ac:dyDescent="0.25">
      <c r="B17" s="6" t="s">
        <v>6</v>
      </c>
      <c r="C17" s="1"/>
      <c r="D17" s="2"/>
      <c r="E17" s="2">
        <f t="shared" si="0"/>
        <v>0</v>
      </c>
      <c r="F17" s="2"/>
      <c r="G17" s="2">
        <f t="shared" si="1"/>
        <v>0</v>
      </c>
      <c r="H17" s="32">
        <f t="shared" si="2"/>
        <v>0</v>
      </c>
      <c r="I17" s="20"/>
    </row>
    <row r="18" spans="2:9" x14ac:dyDescent="0.25">
      <c r="B18" s="7" t="s">
        <v>1</v>
      </c>
      <c r="C18" s="1">
        <v>37</v>
      </c>
      <c r="D18" s="2">
        <v>67100</v>
      </c>
      <c r="E18" s="2">
        <f t="shared" si="0"/>
        <v>805200</v>
      </c>
      <c r="F18" s="2">
        <v>806000</v>
      </c>
      <c r="G18" s="2">
        <f t="shared" si="1"/>
        <v>16104</v>
      </c>
      <c r="H18" s="32">
        <f t="shared" si="2"/>
        <v>16120</v>
      </c>
      <c r="I18" s="20">
        <v>18000</v>
      </c>
    </row>
    <row r="19" spans="2:9" x14ac:dyDescent="0.25">
      <c r="B19" s="7" t="s">
        <v>2</v>
      </c>
      <c r="C19" s="1">
        <v>6</v>
      </c>
      <c r="D19" s="18">
        <f>6*1000</f>
        <v>6000</v>
      </c>
      <c r="E19" s="2">
        <f t="shared" si="0"/>
        <v>72000</v>
      </c>
      <c r="F19" s="2">
        <v>80000</v>
      </c>
      <c r="G19" s="2">
        <f t="shared" si="1"/>
        <v>1440</v>
      </c>
      <c r="H19" s="32">
        <f t="shared" si="2"/>
        <v>1600</v>
      </c>
      <c r="I19" s="20"/>
    </row>
    <row r="20" spans="2:9" x14ac:dyDescent="0.25">
      <c r="B20" s="6" t="s">
        <v>7</v>
      </c>
      <c r="C20" s="1"/>
      <c r="D20" s="2"/>
      <c r="E20" s="2">
        <f t="shared" si="0"/>
        <v>0</v>
      </c>
      <c r="F20" s="2"/>
      <c r="G20" s="2">
        <f t="shared" si="1"/>
        <v>0</v>
      </c>
      <c r="H20" s="32">
        <f t="shared" si="2"/>
        <v>0</v>
      </c>
      <c r="I20" s="20"/>
    </row>
    <row r="21" spans="2:9" x14ac:dyDescent="0.25">
      <c r="B21" s="7" t="s">
        <v>1</v>
      </c>
      <c r="C21" s="1">
        <v>62</v>
      </c>
      <c r="D21" s="2">
        <v>119200</v>
      </c>
      <c r="E21" s="2">
        <f t="shared" si="0"/>
        <v>1430400</v>
      </c>
      <c r="F21" s="2">
        <v>1440000</v>
      </c>
      <c r="G21" s="2">
        <f t="shared" si="1"/>
        <v>28608</v>
      </c>
      <c r="H21" s="32">
        <f t="shared" si="2"/>
        <v>28800</v>
      </c>
      <c r="I21" s="20">
        <v>55000</v>
      </c>
    </row>
    <row r="22" spans="2:9" x14ac:dyDescent="0.25">
      <c r="B22" s="7" t="s">
        <v>2</v>
      </c>
      <c r="C22" s="1">
        <v>59</v>
      </c>
      <c r="D22" s="18">
        <f>1300*59</f>
        <v>76700</v>
      </c>
      <c r="E22" s="2">
        <f t="shared" si="0"/>
        <v>920400</v>
      </c>
      <c r="F22" s="2">
        <v>930000</v>
      </c>
      <c r="G22" s="2">
        <f t="shared" si="1"/>
        <v>18408</v>
      </c>
      <c r="H22" s="32">
        <f t="shared" si="2"/>
        <v>18600</v>
      </c>
      <c r="I22" s="20"/>
    </row>
    <row r="23" spans="2:9" x14ac:dyDescent="0.25">
      <c r="B23" s="6" t="s">
        <v>8</v>
      </c>
      <c r="C23" s="1"/>
      <c r="D23" s="2"/>
      <c r="E23" s="2">
        <f t="shared" si="0"/>
        <v>0</v>
      </c>
      <c r="F23" s="2"/>
      <c r="G23" s="2">
        <f t="shared" si="1"/>
        <v>0</v>
      </c>
      <c r="H23" s="32">
        <f t="shared" si="2"/>
        <v>0</v>
      </c>
      <c r="I23" s="20"/>
    </row>
    <row r="24" spans="2:9" x14ac:dyDescent="0.25">
      <c r="B24" s="7" t="s">
        <v>1</v>
      </c>
      <c r="C24" s="1">
        <v>8</v>
      </c>
      <c r="D24" s="2">
        <v>12300</v>
      </c>
      <c r="E24" s="2">
        <f t="shared" si="0"/>
        <v>147600</v>
      </c>
      <c r="F24" s="2">
        <v>150000</v>
      </c>
      <c r="G24" s="2">
        <f t="shared" si="1"/>
        <v>2952</v>
      </c>
      <c r="H24" s="32">
        <f t="shared" si="2"/>
        <v>3000</v>
      </c>
      <c r="I24" s="20">
        <v>4200</v>
      </c>
    </row>
    <row r="25" spans="2:9" x14ac:dyDescent="0.25">
      <c r="B25" s="7" t="s">
        <v>2</v>
      </c>
      <c r="C25" s="1">
        <v>5</v>
      </c>
      <c r="D25" s="18">
        <f>C25*1000</f>
        <v>5000</v>
      </c>
      <c r="E25" s="2">
        <f t="shared" si="0"/>
        <v>60000</v>
      </c>
      <c r="F25" s="2"/>
      <c r="G25" s="2">
        <f t="shared" si="1"/>
        <v>1200</v>
      </c>
      <c r="H25" s="32">
        <f t="shared" si="2"/>
        <v>0</v>
      </c>
      <c r="I25" s="20"/>
    </row>
    <row r="26" spans="2:9" x14ac:dyDescent="0.25">
      <c r="B26" s="6" t="s">
        <v>9</v>
      </c>
      <c r="C26" s="1"/>
      <c r="D26" s="2"/>
      <c r="E26" s="2">
        <f t="shared" si="0"/>
        <v>0</v>
      </c>
      <c r="F26" s="2"/>
      <c r="G26" s="2">
        <f t="shared" si="1"/>
        <v>0</v>
      </c>
      <c r="H26" s="32">
        <f t="shared" si="2"/>
        <v>0</v>
      </c>
      <c r="I26" s="20"/>
    </row>
    <row r="27" spans="2:9" x14ac:dyDescent="0.25">
      <c r="B27" s="7" t="s">
        <v>1</v>
      </c>
      <c r="C27" s="1">
        <v>57</v>
      </c>
      <c r="D27" s="2">
        <v>67850</v>
      </c>
      <c r="E27" s="2">
        <f t="shared" si="0"/>
        <v>814200</v>
      </c>
      <c r="F27" s="2"/>
      <c r="G27" s="2">
        <f t="shared" si="1"/>
        <v>16284</v>
      </c>
      <c r="H27" s="32">
        <f t="shared" si="2"/>
        <v>0</v>
      </c>
      <c r="I27" s="20">
        <f>16300+8100</f>
        <v>24400</v>
      </c>
    </row>
    <row r="28" spans="2:9" x14ac:dyDescent="0.25">
      <c r="B28" s="7" t="s">
        <v>2</v>
      </c>
      <c r="C28" s="1">
        <v>32</v>
      </c>
      <c r="D28" s="2">
        <f>27700+2500+3500</f>
        <v>33700</v>
      </c>
      <c r="E28" s="2">
        <f t="shared" si="0"/>
        <v>404400</v>
      </c>
      <c r="F28" s="2"/>
      <c r="G28" s="2">
        <f t="shared" si="1"/>
        <v>8088</v>
      </c>
      <c r="H28" s="32">
        <f t="shared" si="2"/>
        <v>0</v>
      </c>
      <c r="I28" s="20"/>
    </row>
    <row r="29" spans="2:9" x14ac:dyDescent="0.25">
      <c r="B29" s="6" t="s">
        <v>10</v>
      </c>
      <c r="C29" s="1"/>
      <c r="D29" s="2"/>
      <c r="E29" s="2">
        <f t="shared" si="0"/>
        <v>0</v>
      </c>
      <c r="F29" s="2"/>
      <c r="G29" s="2">
        <f t="shared" si="1"/>
        <v>0</v>
      </c>
      <c r="H29" s="32">
        <f t="shared" si="2"/>
        <v>0</v>
      </c>
      <c r="I29" s="20"/>
    </row>
    <row r="30" spans="2:9" x14ac:dyDescent="0.25">
      <c r="B30" s="7" t="s">
        <v>1</v>
      </c>
      <c r="C30" s="1">
        <v>50</v>
      </c>
      <c r="D30" s="2">
        <v>122500</v>
      </c>
      <c r="E30" s="2">
        <f t="shared" si="0"/>
        <v>1470000</v>
      </c>
      <c r="F30" s="2"/>
      <c r="G30" s="2">
        <f t="shared" si="1"/>
        <v>29400</v>
      </c>
      <c r="H30" s="32">
        <f t="shared" si="2"/>
        <v>0</v>
      </c>
      <c r="I30" s="20">
        <f>30000+5000</f>
        <v>35000</v>
      </c>
    </row>
    <row r="31" spans="2:9" x14ac:dyDescent="0.25">
      <c r="B31" s="7" t="s">
        <v>2</v>
      </c>
      <c r="C31" s="1">
        <v>15</v>
      </c>
      <c r="D31" s="23">
        <f>E31/12</f>
        <v>20833.333333333332</v>
      </c>
      <c r="E31" s="2">
        <v>250000</v>
      </c>
      <c r="F31" s="2"/>
      <c r="G31" s="2">
        <f t="shared" si="1"/>
        <v>5000</v>
      </c>
      <c r="H31" s="32">
        <f t="shared" si="2"/>
        <v>0</v>
      </c>
      <c r="I31" s="20"/>
    </row>
    <row r="32" spans="2:9" hidden="1" x14ac:dyDescent="0.25">
      <c r="B32" s="8" t="s">
        <v>14</v>
      </c>
      <c r="C32" s="1"/>
      <c r="D32" s="2"/>
      <c r="E32" s="2">
        <f t="shared" si="0"/>
        <v>0</v>
      </c>
      <c r="F32" s="2"/>
      <c r="G32" s="2">
        <f t="shared" si="1"/>
        <v>0</v>
      </c>
      <c r="H32" s="32">
        <f t="shared" si="2"/>
        <v>0</v>
      </c>
      <c r="I32" s="20"/>
    </row>
    <row r="33" spans="1:10" hidden="1" x14ac:dyDescent="0.25">
      <c r="B33" s="7" t="s">
        <v>1</v>
      </c>
      <c r="C33" s="1"/>
      <c r="D33" s="2"/>
      <c r="E33" s="2">
        <f t="shared" si="0"/>
        <v>0</v>
      </c>
      <c r="F33" s="2"/>
      <c r="G33" s="2">
        <f>G6+G9+G12+G15+G18+G21+G24+G27+G30</f>
        <v>681825.6</v>
      </c>
      <c r="H33" s="32">
        <f>H6+H9+H12+H15+H18+H21+H24+H27+H30</f>
        <v>651300</v>
      </c>
      <c r="I33" s="20"/>
    </row>
    <row r="34" spans="1:10" hidden="1" x14ac:dyDescent="0.25">
      <c r="B34" s="7" t="s">
        <v>2</v>
      </c>
      <c r="C34" s="1"/>
      <c r="D34" s="2"/>
      <c r="E34" s="2">
        <f t="shared" si="0"/>
        <v>0</v>
      </c>
      <c r="F34" s="2"/>
      <c r="G34" s="2">
        <f>G7+G10+G13+G16+G19+G22+G25+G28+G31</f>
        <v>85353.44</v>
      </c>
      <c r="H34" s="32">
        <f>H7+H10+H13+H16+H19+H22+H25+H28+H31</f>
        <v>30200</v>
      </c>
      <c r="I34" s="20"/>
    </row>
    <row r="35" spans="1:10" x14ac:dyDescent="0.25">
      <c r="B35" s="15"/>
      <c r="C35" s="1"/>
      <c r="D35" s="1"/>
      <c r="E35" s="1"/>
      <c r="F35" s="1"/>
      <c r="G35" s="1"/>
      <c r="H35" s="1"/>
      <c r="I35" s="20"/>
    </row>
    <row r="36" spans="1:10" ht="15.75" x14ac:dyDescent="0.25">
      <c r="B36" s="16" t="s">
        <v>20</v>
      </c>
      <c r="C36" s="1"/>
      <c r="D36" s="2"/>
      <c r="E36" s="2"/>
      <c r="F36" s="2"/>
      <c r="G36" s="2"/>
      <c r="H36" s="2"/>
      <c r="I36" s="20"/>
    </row>
    <row r="37" spans="1:10" x14ac:dyDescent="0.25">
      <c r="B37" s="15" t="s">
        <v>54</v>
      </c>
      <c r="C37" s="1">
        <v>484</v>
      </c>
      <c r="D37" s="2">
        <v>156979</v>
      </c>
      <c r="E37" s="2">
        <f>D37*12</f>
        <v>1883748</v>
      </c>
      <c r="F37" s="2"/>
      <c r="G37" s="2">
        <f>E37*2%</f>
        <v>37674.959999999999</v>
      </c>
      <c r="H37" s="2"/>
      <c r="I37" s="20">
        <v>38000</v>
      </c>
    </row>
    <row r="38" spans="1:10" ht="15.75" x14ac:dyDescent="0.25">
      <c r="B38" s="16" t="s">
        <v>21</v>
      </c>
      <c r="C38" s="1"/>
      <c r="D38" s="2"/>
      <c r="E38" s="2">
        <f t="shared" ref="E38:E63" si="3">D38*12</f>
        <v>0</v>
      </c>
      <c r="F38" s="2"/>
      <c r="G38" s="2">
        <f t="shared" ref="G38:G63" si="4">E38*2%</f>
        <v>0</v>
      </c>
      <c r="H38" s="18"/>
      <c r="I38" s="20"/>
      <c r="J38" s="21"/>
    </row>
    <row r="39" spans="1:10" x14ac:dyDescent="0.25">
      <c r="A39">
        <v>526</v>
      </c>
      <c r="B39" s="15" t="s">
        <v>55</v>
      </c>
      <c r="C39" s="1">
        <v>554</v>
      </c>
      <c r="D39" s="2"/>
      <c r="E39" s="2">
        <f t="shared" si="3"/>
        <v>0</v>
      </c>
      <c r="F39" s="2"/>
      <c r="G39" s="2">
        <f t="shared" si="4"/>
        <v>0</v>
      </c>
      <c r="H39" s="18">
        <v>100000</v>
      </c>
      <c r="I39" s="20"/>
      <c r="J39" s="21" t="s">
        <v>48</v>
      </c>
    </row>
    <row r="40" spans="1:10" ht="15.75" x14ac:dyDescent="0.25">
      <c r="B40" s="16" t="s">
        <v>34</v>
      </c>
      <c r="C40" s="1"/>
      <c r="D40" s="2"/>
      <c r="E40" s="2">
        <f t="shared" si="3"/>
        <v>0</v>
      </c>
      <c r="F40" s="2"/>
      <c r="G40" s="2">
        <f t="shared" si="4"/>
        <v>0</v>
      </c>
      <c r="H40" s="2"/>
      <c r="I40" s="20"/>
    </row>
    <row r="41" spans="1:10" x14ac:dyDescent="0.25">
      <c r="A41" t="s">
        <v>45</v>
      </c>
      <c r="B41" s="15" t="s">
        <v>35</v>
      </c>
      <c r="C41" s="1">
        <v>320</v>
      </c>
      <c r="D41" s="2">
        <v>270511</v>
      </c>
      <c r="E41" s="2">
        <f t="shared" si="3"/>
        <v>3246132</v>
      </c>
      <c r="F41" s="2"/>
      <c r="G41" s="2">
        <f t="shared" si="4"/>
        <v>64922.64</v>
      </c>
      <c r="H41" s="2"/>
      <c r="I41" s="20">
        <v>65000</v>
      </c>
    </row>
    <row r="42" spans="1:10" ht="15.75" x14ac:dyDescent="0.25">
      <c r="B42" s="16" t="s">
        <v>36</v>
      </c>
      <c r="C42" s="1"/>
      <c r="D42" s="2"/>
      <c r="E42" s="2">
        <f t="shared" si="3"/>
        <v>0</v>
      </c>
      <c r="F42" s="2"/>
      <c r="G42" s="2">
        <f t="shared" si="4"/>
        <v>0</v>
      </c>
      <c r="H42" s="2"/>
      <c r="I42" s="20"/>
    </row>
    <row r="43" spans="1:10" x14ac:dyDescent="0.25">
      <c r="B43" s="15" t="s">
        <v>37</v>
      </c>
      <c r="C43" s="1">
        <v>12</v>
      </c>
      <c r="D43" s="2"/>
      <c r="E43" s="2">
        <f t="shared" si="3"/>
        <v>0</v>
      </c>
      <c r="F43" s="2">
        <f>12000*12</f>
        <v>144000</v>
      </c>
      <c r="G43" s="2">
        <f>F43*2%</f>
        <v>2880</v>
      </c>
      <c r="H43" s="2"/>
      <c r="I43" s="20">
        <v>3000</v>
      </c>
    </row>
    <row r="44" spans="1:10" ht="15.75" x14ac:dyDescent="0.25">
      <c r="B44" s="16" t="s">
        <v>22</v>
      </c>
      <c r="C44" s="1"/>
      <c r="D44" s="2"/>
      <c r="E44" s="2">
        <f t="shared" si="3"/>
        <v>0</v>
      </c>
      <c r="F44" s="2"/>
      <c r="G44" s="2">
        <f t="shared" si="4"/>
        <v>0</v>
      </c>
      <c r="H44" s="2"/>
      <c r="I44" s="20"/>
    </row>
    <row r="45" spans="1:10" x14ac:dyDescent="0.25">
      <c r="A45">
        <v>2</v>
      </c>
      <c r="B45" s="15" t="s">
        <v>26</v>
      </c>
      <c r="C45" s="1">
        <v>4</v>
      </c>
      <c r="D45" s="2">
        <f>C45*1400</f>
        <v>5600</v>
      </c>
      <c r="E45" s="2">
        <f t="shared" si="3"/>
        <v>67200</v>
      </c>
      <c r="F45" s="2"/>
      <c r="G45" s="2">
        <f t="shared" si="4"/>
        <v>1344</v>
      </c>
      <c r="H45" s="2"/>
      <c r="I45" s="20">
        <v>1400</v>
      </c>
    </row>
    <row r="46" spans="1:10" ht="15.75" x14ac:dyDescent="0.25">
      <c r="B46" s="16" t="s">
        <v>23</v>
      </c>
      <c r="C46" s="1"/>
      <c r="D46" s="2"/>
      <c r="E46" s="2">
        <f t="shared" si="3"/>
        <v>0</v>
      </c>
      <c r="F46" s="2"/>
      <c r="G46" s="2">
        <f t="shared" si="4"/>
        <v>0</v>
      </c>
      <c r="H46" s="2"/>
      <c r="I46" s="20"/>
    </row>
    <row r="47" spans="1:10" x14ac:dyDescent="0.25">
      <c r="B47" s="15" t="s">
        <v>27</v>
      </c>
      <c r="C47" s="1">
        <v>5</v>
      </c>
      <c r="D47" s="2">
        <v>5800</v>
      </c>
      <c r="E47" s="2">
        <f t="shared" si="3"/>
        <v>69600</v>
      </c>
      <c r="F47" s="2"/>
      <c r="G47" s="2">
        <f t="shared" si="4"/>
        <v>1392</v>
      </c>
      <c r="H47" s="2"/>
      <c r="I47" s="20">
        <v>1400</v>
      </c>
    </row>
    <row r="48" spans="1:10" ht="15.75" x14ac:dyDescent="0.25">
      <c r="B48" s="16" t="s">
        <v>24</v>
      </c>
      <c r="C48" s="1"/>
      <c r="D48" s="2"/>
      <c r="E48" s="2">
        <f t="shared" si="3"/>
        <v>0</v>
      </c>
      <c r="F48" s="2"/>
      <c r="G48" s="2">
        <f t="shared" si="4"/>
        <v>0</v>
      </c>
      <c r="H48" s="2"/>
      <c r="I48" s="20"/>
    </row>
    <row r="49" spans="1:10" x14ac:dyDescent="0.25">
      <c r="B49" s="15" t="s">
        <v>25</v>
      </c>
      <c r="C49" s="1">
        <v>31</v>
      </c>
      <c r="D49" s="2">
        <v>16000</v>
      </c>
      <c r="E49" s="2">
        <f t="shared" si="3"/>
        <v>192000</v>
      </c>
      <c r="F49" s="2"/>
      <c r="G49" s="2">
        <f t="shared" si="4"/>
        <v>3840</v>
      </c>
      <c r="H49" s="2"/>
      <c r="I49" s="20">
        <v>4000</v>
      </c>
    </row>
    <row r="50" spans="1:10" ht="15.75" x14ac:dyDescent="0.25">
      <c r="B50" s="16" t="s">
        <v>28</v>
      </c>
      <c r="C50" s="1"/>
      <c r="D50" s="28">
        <v>11863</v>
      </c>
      <c r="E50" s="28">
        <f t="shared" si="3"/>
        <v>142356</v>
      </c>
      <c r="F50" s="28"/>
      <c r="G50" s="28">
        <f t="shared" si="4"/>
        <v>2847.12</v>
      </c>
      <c r="H50" s="2"/>
      <c r="I50" s="20"/>
    </row>
    <row r="51" spans="1:10" x14ac:dyDescent="0.25">
      <c r="A51">
        <v>49</v>
      </c>
      <c r="B51" s="15" t="s">
        <v>29</v>
      </c>
      <c r="C51" s="1">
        <v>79</v>
      </c>
      <c r="D51" s="28">
        <v>39000</v>
      </c>
      <c r="E51" s="28">
        <f t="shared" si="3"/>
        <v>468000</v>
      </c>
      <c r="F51" s="28"/>
      <c r="G51" s="28">
        <f t="shared" si="4"/>
        <v>9360</v>
      </c>
      <c r="H51" s="2"/>
      <c r="I51" s="27">
        <f>G50+G51</f>
        <v>12207.119999999999</v>
      </c>
      <c r="J51" t="s">
        <v>49</v>
      </c>
    </row>
    <row r="52" spans="1:10" ht="15.75" x14ac:dyDescent="0.25">
      <c r="A52">
        <f>C53-A53</f>
        <v>3432</v>
      </c>
      <c r="B52" s="16" t="s">
        <v>30</v>
      </c>
      <c r="C52" s="1"/>
      <c r="D52" s="2"/>
      <c r="E52" s="2">
        <f t="shared" si="3"/>
        <v>0</v>
      </c>
      <c r="F52" s="2"/>
      <c r="G52" s="2">
        <f t="shared" si="4"/>
        <v>0</v>
      </c>
      <c r="H52" s="2"/>
      <c r="I52" s="20"/>
    </row>
    <row r="53" spans="1:10" x14ac:dyDescent="0.25">
      <c r="B53" s="15" t="s">
        <v>31</v>
      </c>
      <c r="C53" s="1">
        <v>3432</v>
      </c>
      <c r="D53" s="2">
        <v>2600000</v>
      </c>
      <c r="E53" s="2">
        <f t="shared" si="3"/>
        <v>31200000</v>
      </c>
      <c r="F53" s="2"/>
      <c r="G53" s="2">
        <f t="shared" si="4"/>
        <v>624000</v>
      </c>
      <c r="H53" s="2"/>
      <c r="I53" s="20">
        <v>624000</v>
      </c>
    </row>
    <row r="54" spans="1:10" ht="15.75" x14ac:dyDescent="0.25">
      <c r="B54" s="16" t="s">
        <v>32</v>
      </c>
      <c r="C54" s="1"/>
      <c r="D54" s="2"/>
      <c r="E54" s="2">
        <f t="shared" si="3"/>
        <v>0</v>
      </c>
      <c r="F54" s="2"/>
      <c r="G54" s="2">
        <f t="shared" si="4"/>
        <v>0</v>
      </c>
      <c r="H54" s="2"/>
      <c r="I54" s="20"/>
    </row>
    <row r="55" spans="1:10" x14ac:dyDescent="0.25">
      <c r="B55" s="15" t="s">
        <v>33</v>
      </c>
      <c r="C55" s="1">
        <v>10</v>
      </c>
      <c r="D55" s="2">
        <v>10000</v>
      </c>
      <c r="E55" s="2">
        <f t="shared" si="3"/>
        <v>120000</v>
      </c>
      <c r="F55" s="2"/>
      <c r="G55" s="2">
        <f t="shared" si="4"/>
        <v>2400</v>
      </c>
      <c r="H55" s="2"/>
      <c r="I55" s="20">
        <v>2400</v>
      </c>
    </row>
    <row r="56" spans="1:10" ht="15.75" x14ac:dyDescent="0.25">
      <c r="B56" s="16" t="s">
        <v>38</v>
      </c>
      <c r="C56" s="1"/>
      <c r="D56" s="2"/>
      <c r="E56" s="2">
        <f t="shared" si="3"/>
        <v>0</v>
      </c>
      <c r="F56" s="2"/>
      <c r="G56" s="2">
        <f t="shared" si="4"/>
        <v>0</v>
      </c>
      <c r="H56" s="2"/>
      <c r="I56" s="20"/>
    </row>
    <row r="57" spans="1:10" x14ac:dyDescent="0.25">
      <c r="B57" s="15" t="s">
        <v>39</v>
      </c>
      <c r="C57" s="1">
        <v>4</v>
      </c>
      <c r="D57" s="2"/>
      <c r="E57" s="2">
        <f t="shared" si="3"/>
        <v>0</v>
      </c>
      <c r="F57" s="2"/>
      <c r="G57" s="2">
        <f t="shared" si="4"/>
        <v>0</v>
      </c>
      <c r="H57" s="2"/>
      <c r="I57" s="20"/>
    </row>
    <row r="58" spans="1:10" ht="15.75" x14ac:dyDescent="0.25">
      <c r="B58" s="16" t="s">
        <v>41</v>
      </c>
      <c r="C58" s="1"/>
      <c r="D58" s="2"/>
      <c r="E58" s="2">
        <f t="shared" si="3"/>
        <v>0</v>
      </c>
      <c r="F58" s="2"/>
      <c r="G58" s="2">
        <f t="shared" si="4"/>
        <v>0</v>
      </c>
      <c r="H58" s="2"/>
      <c r="I58" s="20"/>
    </row>
    <row r="59" spans="1:10" x14ac:dyDescent="0.25">
      <c r="B59" s="15" t="s">
        <v>40</v>
      </c>
      <c r="C59" s="1">
        <v>4</v>
      </c>
      <c r="D59" s="2"/>
      <c r="E59" s="2">
        <f t="shared" si="3"/>
        <v>0</v>
      </c>
      <c r="F59" s="2"/>
      <c r="G59" s="2">
        <f t="shared" si="4"/>
        <v>0</v>
      </c>
      <c r="H59" s="2"/>
      <c r="I59" s="20"/>
    </row>
    <row r="60" spans="1:10" ht="15.75" x14ac:dyDescent="0.25">
      <c r="B60" s="16" t="s">
        <v>42</v>
      </c>
      <c r="C60" s="1"/>
      <c r="D60" s="2"/>
      <c r="E60" s="2">
        <f t="shared" si="3"/>
        <v>0</v>
      </c>
      <c r="F60" s="2"/>
      <c r="G60" s="2">
        <f t="shared" si="4"/>
        <v>0</v>
      </c>
      <c r="H60" s="2"/>
      <c r="I60" s="20">
        <f>I62+I63</f>
        <v>58000</v>
      </c>
      <c r="J60" t="s">
        <v>53</v>
      </c>
    </row>
    <row r="61" spans="1:10" ht="33" customHeight="1" x14ac:dyDescent="0.25">
      <c r="A61" s="17" t="s">
        <v>46</v>
      </c>
      <c r="B61" s="15" t="s">
        <v>50</v>
      </c>
      <c r="C61" s="1">
        <v>201</v>
      </c>
      <c r="D61" s="2"/>
      <c r="E61" s="2">
        <f t="shared" si="3"/>
        <v>0</v>
      </c>
      <c r="F61" s="2"/>
      <c r="G61" s="2">
        <f t="shared" si="4"/>
        <v>0</v>
      </c>
      <c r="H61" s="2"/>
      <c r="I61" s="20"/>
    </row>
    <row r="62" spans="1:10" x14ac:dyDescent="0.25">
      <c r="B62" s="15" t="s">
        <v>51</v>
      </c>
      <c r="C62" s="1">
        <v>51</v>
      </c>
      <c r="D62" s="1">
        <v>40000</v>
      </c>
      <c r="E62" s="2">
        <f t="shared" si="3"/>
        <v>480000</v>
      </c>
      <c r="F62" s="1"/>
      <c r="G62" s="2">
        <f t="shared" si="4"/>
        <v>9600</v>
      </c>
      <c r="H62" s="1"/>
      <c r="I62" s="20">
        <v>10000</v>
      </c>
    </row>
    <row r="63" spans="1:10" ht="15.75" thickBot="1" x14ac:dyDescent="0.3">
      <c r="B63" s="33" t="s">
        <v>52</v>
      </c>
      <c r="C63" s="34">
        <v>100</v>
      </c>
      <c r="D63" s="9">
        <f>C63*2000</f>
        <v>200000</v>
      </c>
      <c r="E63" s="35">
        <f t="shared" si="3"/>
        <v>2400000</v>
      </c>
      <c r="F63" s="9"/>
      <c r="G63" s="35">
        <f t="shared" si="4"/>
        <v>48000</v>
      </c>
      <c r="H63" s="9"/>
      <c r="I63" s="22">
        <v>48000</v>
      </c>
    </row>
    <row r="64" spans="1:10" x14ac:dyDescent="0.25">
      <c r="B64" s="29"/>
      <c r="C64" s="29"/>
      <c r="D64" s="29"/>
      <c r="E64" s="30"/>
      <c r="F64" s="29"/>
      <c r="G64" s="30"/>
      <c r="H64" s="29"/>
      <c r="I64" s="31"/>
    </row>
    <row r="66" spans="1:6" ht="45.75" hidden="1" thickBot="1" x14ac:dyDescent="0.3">
      <c r="A66" s="17" t="s">
        <v>44</v>
      </c>
      <c r="B66" s="11" t="s">
        <v>16</v>
      </c>
      <c r="C66" s="12" t="s">
        <v>43</v>
      </c>
      <c r="D66" s="13">
        <v>23500</v>
      </c>
      <c r="E66" s="13">
        <f>D66*12</f>
        <v>282000</v>
      </c>
      <c r="F66" s="14">
        <f>E66*2%</f>
        <v>5640</v>
      </c>
    </row>
  </sheetData>
  <mergeCells count="1">
    <mergeCell ref="C2:G2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Gotiashvili</dc:creator>
  <cp:lastModifiedBy>Maia Gotiashvili</cp:lastModifiedBy>
  <dcterms:created xsi:type="dcterms:W3CDTF">2019-05-07T10:17:01Z</dcterms:created>
  <dcterms:modified xsi:type="dcterms:W3CDTF">2019-05-08T06:32:13Z</dcterms:modified>
</cp:coreProperties>
</file>